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7176" activeTab="0"/>
  </bookViews>
  <sheets>
    <sheet name="Лист1" sheetId="1" r:id="rId1"/>
    <sheet name="Лист2" sheetId="2" r:id="rId2"/>
  </sheets>
  <definedNames>
    <definedName name="_xlnm.Print_Area" localSheetId="0">'Лист1'!$A$1:$D$41</definedName>
    <definedName name="_xlnm.Print_Area" localSheetId="1">'Лист2'!$A$1:$E$54</definedName>
  </definedNames>
  <calcPr fullCalcOnLoad="1"/>
</workbook>
</file>

<file path=xl/sharedStrings.xml><?xml version="1.0" encoding="utf-8"?>
<sst xmlns="http://schemas.openxmlformats.org/spreadsheetml/2006/main" count="90" uniqueCount="90">
  <si>
    <t>Налоговые доходы – всего</t>
  </si>
  <si>
    <t>Налоги на прибыль, прирост капитала</t>
  </si>
  <si>
    <t>Налоги на совокупный доход</t>
  </si>
  <si>
    <t>Госпошлина</t>
  </si>
  <si>
    <t>Неналоговые доходы – всего</t>
  </si>
  <si>
    <t xml:space="preserve">Доходы от использования имущества, находящегося в госуд. и муниц-ной собствен-ти </t>
  </si>
  <si>
    <t>Доходы от продажи материальных и нематериальных активов</t>
  </si>
  <si>
    <t>Прочие доходы от платных услуг</t>
  </si>
  <si>
    <t>Плата за негативное воздействие</t>
  </si>
  <si>
    <t>Штрафы, санкции, возмещение ущерба</t>
  </si>
  <si>
    <t>Итого собственных доходов</t>
  </si>
  <si>
    <t>От бюджетов других уровней</t>
  </si>
  <si>
    <t>Всего доходов</t>
  </si>
  <si>
    <t>Жилищно – коммунальное хозяйство</t>
  </si>
  <si>
    <t>Социальная политика</t>
  </si>
  <si>
    <t>ИТОГО РАСХОДОВ</t>
  </si>
  <si>
    <t xml:space="preserve">Образование  </t>
  </si>
  <si>
    <t>Справка</t>
  </si>
  <si>
    <t xml:space="preserve">      Справка</t>
  </si>
  <si>
    <t>единый налог по упрощенной системе</t>
  </si>
  <si>
    <t>благоустройство</t>
  </si>
  <si>
    <t>Возврат остатков субвенций и субсидий</t>
  </si>
  <si>
    <t>Здравоохранение</t>
  </si>
  <si>
    <t>Физическая культура и спорт</t>
  </si>
  <si>
    <t>Национальная экономика</t>
  </si>
  <si>
    <t>Охрана окружающей среды</t>
  </si>
  <si>
    <t>Дефицит-, профицит+</t>
  </si>
  <si>
    <t>патент</t>
  </si>
  <si>
    <t>Акцизы</t>
  </si>
  <si>
    <t>Доходы от возврата остатков субсидий и субвенций</t>
  </si>
  <si>
    <t xml:space="preserve">                                                   Об  исполнении консолидированного бюджета по доходам                                                           </t>
  </si>
  <si>
    <t>Прочие неналоговые поступления</t>
  </si>
  <si>
    <t xml:space="preserve"> об  исполнении  бюджета Арского муниципального района по расходам </t>
  </si>
  <si>
    <t>Наименование</t>
  </si>
  <si>
    <t xml:space="preserve">в % к уточненному плану </t>
  </si>
  <si>
    <t>Общегосударственные вопросы</t>
  </si>
  <si>
    <t>% исполнения к уточненному плану</t>
  </si>
  <si>
    <t>функционирование органов местного самоуправления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</si>
  <si>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</si>
  <si>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</si>
  <si>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</si>
  <si>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 другие вопросы</t>
  </si>
  <si>
    <t>другие вопросы в области национальной безопасности и правоохранительной деятельности</t>
  </si>
  <si>
    <t>защита населения и территорий от чрезвызайных ситуаций</t>
  </si>
  <si>
    <r>
      <t>с</t>
    </r>
    <r>
      <rPr>
        <sz val="12"/>
        <rFont val="Times New Roman"/>
        <family val="1"/>
      </rPr>
      <t>ельское хозяйство и рыболовство</t>
    </r>
  </si>
  <si>
    <t>водное хозяйство</t>
  </si>
  <si>
    <t>транспорт</t>
  </si>
  <si>
    <t>дорожное хозяйство (дорожные фонды)</t>
  </si>
  <si>
    <t xml:space="preserve"> жилищное хозяйство </t>
  </si>
  <si>
    <t>охрана объектов растительного и животного мира и среды их обитания</t>
  </si>
  <si>
    <t xml:space="preserve"> дошкольное образование</t>
  </si>
  <si>
    <t xml:space="preserve"> 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</si>
  <si>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</si>
  <si>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</si>
  <si>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</si>
  <si>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 xml:space="preserve">Культура, кинематография </t>
  </si>
  <si>
    <t xml:space="preserve"> культура</t>
  </si>
  <si>
    <t>другие вопросы в области культуры, кинематографии</t>
  </si>
  <si>
    <t>санитарно-эпидемиологическое благополучие</t>
  </si>
  <si>
    <t>социальное обеспечение населения</t>
  </si>
  <si>
    <t>охрана семьи и детства</t>
  </si>
  <si>
    <t>массовый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</si>
  <si>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</si>
  <si>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 муниципальных образований</t>
  </si>
  <si>
    <t xml:space="preserve">физическая культура </t>
  </si>
  <si>
    <t>Руководитель МКУ "Финансово-бюджетная палата Арского муниципального района РТ"</t>
  </si>
  <si>
    <t>С.П.Галимова</t>
  </si>
  <si>
    <t>единый налог на вмененный доход для отдельных видов деятельности</t>
  </si>
  <si>
    <t xml:space="preserve">Налоги, сборы и регулярные платежи за пользование природными ресурсами </t>
  </si>
  <si>
    <t>Налог на добычу полезных ископаемых</t>
  </si>
  <si>
    <t>Уточненный годовой  план (тыс.руб.)</t>
  </si>
  <si>
    <t>Исполнено (тыс.руб.)</t>
  </si>
  <si>
    <t>межбюджетные трансферты</t>
  </si>
  <si>
    <t xml:space="preserve">субсидия </t>
  </si>
  <si>
    <t xml:space="preserve">субвенция </t>
  </si>
  <si>
    <t>единый сельхозналог</t>
  </si>
  <si>
    <t xml:space="preserve"> госпошлина</t>
  </si>
  <si>
    <t xml:space="preserve"> налог на доходы физических лиц</t>
  </si>
  <si>
    <t xml:space="preserve">     Справка</t>
  </si>
  <si>
    <t>Уточненный годовой план, тыс.руб</t>
  </si>
  <si>
    <t xml:space="preserve">Исполнено, тыс.руб </t>
  </si>
  <si>
    <t>Низкий процент исполнения в 1 квартале по разделам как "Национальная экономика", "Жилищно-коммунальное хозяйство", "Охрана окружающей среды", "Здравоохранение" - оплата работ  "по факту" на основании актов выполненных работ.</t>
  </si>
  <si>
    <t>Безвозмездные поступления от государственных (муниципальных) организаций</t>
  </si>
  <si>
    <t xml:space="preserve">на 01.04. 2022 года  </t>
  </si>
  <si>
    <t>другие вопросы в области национальной экономики</t>
  </si>
  <si>
    <t>прочие межбюджетные трансферты общего характера</t>
  </si>
  <si>
    <t>Исполнение по расходам за 1 квартал 2022 года составляет 32,8% к уточненному годовому плану.</t>
  </si>
  <si>
    <t xml:space="preserve">на 01.04.2022 год по Арскому району. </t>
  </si>
  <si>
    <t>Исполнение по доходам от использования имущества, находящегося в госуд. и муниц-ной соб-сти составило 683,9 тыс.рублей, или только 11%  от утвержденного плана в связи с расторжением  договоров аренды и выкупом земельных участков.</t>
  </si>
  <si>
    <t>Поступление штрафов составило 48,2 тыс.рублей, или только 10 % от утвержденного плана в связи с снижением количества лиц, привлекаемых к административной  ответственности.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</si>
</sst>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  <numFmt numFmtId="181" formatCode="#,##0.00&quot;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0" fontId="0" fillId="32" borderId="0" xfId="0" applyFill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top" wrapText="1"/>
    </xf>
    <xf numFmtId="179" fontId="3" fillId="32" borderId="10" xfId="0" applyNumberFormat="1" applyFont="1" applyFill="1" applyBorder="1" applyAlignment="1">
      <alignment horizontal="center" vertical="top" wrapText="1"/>
    </xf>
    <xf numFmtId="179" fontId="4" fillId="32" borderId="10" xfId="0" applyNumberFormat="1" applyFont="1" applyFill="1" applyBorder="1" applyAlignment="1">
      <alignment horizontal="center" vertical="top" wrapText="1"/>
    </xf>
    <xf numFmtId="179" fontId="46" fillId="32" borderId="10" xfId="0" applyNumberFormat="1" applyFont="1" applyFill="1" applyBorder="1" applyAlignment="1">
      <alignment horizontal="center" vertical="top" wrapText="1"/>
    </xf>
    <xf numFmtId="179" fontId="47" fillId="32" borderId="10" xfId="0" applyNumberFormat="1" applyFont="1" applyFill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0" fillId="32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4" fillId="32" borderId="22" xfId="0" applyFont="1" applyFill="1" applyBorder="1" applyAlignment="1">
      <alignment vertical="top" wrapText="1"/>
    </xf>
    <xf numFmtId="0" fontId="4" fillId="32" borderId="23" xfId="0" applyFont="1" applyFill="1" applyBorder="1" applyAlignment="1">
      <alignment vertical="top" wrapText="1"/>
    </xf>
    <xf numFmtId="0" fontId="4" fillId="32" borderId="22" xfId="0" applyFont="1" applyFill="1" applyBorder="1" applyAlignment="1">
      <alignment vertical="center" wrapText="1"/>
    </xf>
    <xf numFmtId="0" fontId="4" fillId="32" borderId="23" xfId="0" applyFont="1" applyFill="1" applyBorder="1" applyAlignment="1">
      <alignment vertical="center" wrapText="1"/>
    </xf>
    <xf numFmtId="0" fontId="4" fillId="32" borderId="24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181" fontId="0" fillId="0" borderId="0" xfId="0" applyNumberFormat="1" applyAlignment="1">
      <alignment wrapText="1"/>
    </xf>
    <xf numFmtId="0" fontId="0" fillId="3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18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zoomScalePageLayoutView="0" workbookViewId="0" topLeftCell="A1">
      <selection activeCell="A39" sqref="A39:D39"/>
    </sheetView>
  </sheetViews>
  <sheetFormatPr defaultColWidth="9.00390625" defaultRowHeight="12.75"/>
  <cols>
    <col min="1" max="1" width="45.875" style="0" customWidth="1"/>
    <col min="2" max="2" width="14.00390625" style="10" customWidth="1"/>
    <col min="3" max="3" width="12.875" style="10" customWidth="1"/>
    <col min="4" max="4" width="10.50390625" style="0" customWidth="1"/>
  </cols>
  <sheetData>
    <row r="1" spans="1:4" ht="17.25">
      <c r="A1" s="27" t="s">
        <v>78</v>
      </c>
      <c r="B1" s="27"/>
      <c r="C1" s="27"/>
      <c r="D1" s="27"/>
    </row>
    <row r="2" spans="1:4" ht="15">
      <c r="A2" s="28" t="s">
        <v>30</v>
      </c>
      <c r="B2" s="28"/>
      <c r="C2" s="28"/>
      <c r="D2" s="28"/>
    </row>
    <row r="3" spans="1:4" ht="15">
      <c r="A3" s="29" t="s">
        <v>87</v>
      </c>
      <c r="B3" s="29"/>
      <c r="C3" s="29"/>
      <c r="D3" s="29"/>
    </row>
    <row r="4" spans="1:4" ht="38.25" customHeight="1">
      <c r="A4" s="36" t="s">
        <v>18</v>
      </c>
      <c r="B4" s="30" t="s">
        <v>70</v>
      </c>
      <c r="C4" s="30" t="s">
        <v>71</v>
      </c>
      <c r="D4" s="33" t="s">
        <v>36</v>
      </c>
    </row>
    <row r="5" spans="1:4" ht="24.75" customHeight="1">
      <c r="A5" s="37"/>
      <c r="B5" s="30"/>
      <c r="C5" s="30"/>
      <c r="D5" s="34"/>
    </row>
    <row r="6" spans="1:4" ht="16.5" customHeight="1">
      <c r="A6" s="38"/>
      <c r="B6" s="30"/>
      <c r="C6" s="30"/>
      <c r="D6" s="35"/>
    </row>
    <row r="7" spans="1:4" ht="21.75" customHeight="1">
      <c r="A7" s="6" t="s">
        <v>0</v>
      </c>
      <c r="B7" s="19">
        <f>B8+B10+B11+B16+B18</f>
        <v>432310.6</v>
      </c>
      <c r="C7" s="19">
        <f>C8+C10+C11+C16+C18</f>
        <v>101825.8</v>
      </c>
      <c r="D7" s="9">
        <f>C7/B7*100</f>
        <v>23.553852253449257</v>
      </c>
    </row>
    <row r="8" spans="1:4" ht="21" customHeight="1">
      <c r="A8" s="6" t="s">
        <v>1</v>
      </c>
      <c r="B8" s="20">
        <f>B9</f>
        <v>353106.6</v>
      </c>
      <c r="C8" s="20">
        <f>C9</f>
        <v>80965.9</v>
      </c>
      <c r="D8" s="9">
        <f aca="true" t="shared" si="0" ref="D8:D35">C8/B8*100</f>
        <v>22.929591233921993</v>
      </c>
    </row>
    <row r="9" spans="1:4" ht="20.25" customHeight="1">
      <c r="A9" s="7" t="s">
        <v>77</v>
      </c>
      <c r="B9" s="21">
        <v>353106.6</v>
      </c>
      <c r="C9" s="21">
        <v>80965.9</v>
      </c>
      <c r="D9" s="9">
        <f t="shared" si="0"/>
        <v>22.929591233921993</v>
      </c>
    </row>
    <row r="10" spans="1:4" ht="22.5" customHeight="1">
      <c r="A10" s="6" t="s">
        <v>28</v>
      </c>
      <c r="B10" s="20">
        <v>36700</v>
      </c>
      <c r="C10" s="20">
        <v>9821.2</v>
      </c>
      <c r="D10" s="9">
        <f t="shared" si="0"/>
        <v>26.760762942779294</v>
      </c>
    </row>
    <row r="11" spans="1:4" ht="17.25" customHeight="1">
      <c r="A11" s="6" t="s">
        <v>2</v>
      </c>
      <c r="B11" s="19">
        <f>B12+B14+B15+B13</f>
        <v>37894</v>
      </c>
      <c r="C11" s="19">
        <f>C12+C13+C14+C15</f>
        <v>10094.1</v>
      </c>
      <c r="D11" s="9">
        <f t="shared" si="0"/>
        <v>26.637726289122288</v>
      </c>
    </row>
    <row r="12" spans="1:4" ht="21" customHeight="1">
      <c r="A12" s="7" t="s">
        <v>19</v>
      </c>
      <c r="B12" s="21">
        <v>25998</v>
      </c>
      <c r="C12" s="21">
        <v>6203</v>
      </c>
      <c r="D12" s="9">
        <f t="shared" si="0"/>
        <v>23.859527655973537</v>
      </c>
    </row>
    <row r="13" spans="1:4" ht="37.5" customHeight="1">
      <c r="A13" s="7" t="s">
        <v>67</v>
      </c>
      <c r="B13" s="21"/>
      <c r="C13" s="21">
        <v>-29.3</v>
      </c>
      <c r="D13" s="9" t="e">
        <f t="shared" si="0"/>
        <v>#DIV/0!</v>
      </c>
    </row>
    <row r="14" spans="1:4" ht="23.25" customHeight="1">
      <c r="A14" s="7" t="s">
        <v>27</v>
      </c>
      <c r="B14" s="21">
        <v>11466</v>
      </c>
      <c r="C14" s="21">
        <v>3856.3</v>
      </c>
      <c r="D14" s="9">
        <f t="shared" si="0"/>
        <v>33.63247863247864</v>
      </c>
    </row>
    <row r="15" spans="1:4" ht="19.5" customHeight="1">
      <c r="A15" s="7" t="s">
        <v>75</v>
      </c>
      <c r="B15" s="21">
        <v>430</v>
      </c>
      <c r="C15" s="21">
        <v>64.1</v>
      </c>
      <c r="D15" s="9">
        <f t="shared" si="0"/>
        <v>14.906976744186046</v>
      </c>
    </row>
    <row r="16" spans="1:4" ht="32.25" customHeight="1">
      <c r="A16" s="6" t="s">
        <v>68</v>
      </c>
      <c r="B16" s="19">
        <f>B17</f>
        <v>406</v>
      </c>
      <c r="C16" s="19">
        <f>C17</f>
        <v>0.1</v>
      </c>
      <c r="D16" s="9">
        <f t="shared" si="0"/>
        <v>0.024630541871921187</v>
      </c>
    </row>
    <row r="17" spans="1:4" ht="21" customHeight="1">
      <c r="A17" s="7" t="s">
        <v>69</v>
      </c>
      <c r="B17" s="21">
        <v>406</v>
      </c>
      <c r="C17" s="21">
        <v>0.1</v>
      </c>
      <c r="D17" s="9">
        <f t="shared" si="0"/>
        <v>0.024630541871921187</v>
      </c>
    </row>
    <row r="18" spans="1:4" ht="18.75" customHeight="1">
      <c r="A18" s="6" t="s">
        <v>3</v>
      </c>
      <c r="B18" s="20">
        <f>B19</f>
        <v>4204</v>
      </c>
      <c r="C18" s="20">
        <f>C19</f>
        <v>944.5</v>
      </c>
      <c r="D18" s="9">
        <f t="shared" si="0"/>
        <v>22.466698382492865</v>
      </c>
    </row>
    <row r="19" spans="1:4" ht="21" customHeight="1">
      <c r="A19" s="7" t="s">
        <v>76</v>
      </c>
      <c r="B19" s="21">
        <v>4204</v>
      </c>
      <c r="C19" s="21">
        <v>944.5</v>
      </c>
      <c r="D19" s="9">
        <f t="shared" si="0"/>
        <v>22.466698382492865</v>
      </c>
    </row>
    <row r="20" spans="1:4" ht="23.25" customHeight="1">
      <c r="A20" s="6" t="s">
        <v>4</v>
      </c>
      <c r="B20" s="19">
        <f>B21+B22+B23+B24+B25+B26</f>
        <v>9453</v>
      </c>
      <c r="C20" s="19">
        <f>C21+C22+C23+C24+C25+C26</f>
        <v>2585.4999999999995</v>
      </c>
      <c r="D20" s="9">
        <f t="shared" si="0"/>
        <v>27.351105469163222</v>
      </c>
    </row>
    <row r="21" spans="1:4" ht="47.25" customHeight="1">
      <c r="A21" s="7" t="s">
        <v>5</v>
      </c>
      <c r="B21" s="21">
        <v>6124</v>
      </c>
      <c r="C21" s="21">
        <v>683.9</v>
      </c>
      <c r="D21" s="9">
        <f t="shared" si="0"/>
        <v>11.167537557152189</v>
      </c>
    </row>
    <row r="22" spans="1:4" ht="37.5" customHeight="1">
      <c r="A22" s="7" t="s">
        <v>6</v>
      </c>
      <c r="B22" s="21">
        <v>2202</v>
      </c>
      <c r="C22" s="21">
        <v>1508.2</v>
      </c>
      <c r="D22" s="9">
        <f t="shared" si="0"/>
        <v>68.49227974568575</v>
      </c>
    </row>
    <row r="23" spans="1:4" ht="18.75" customHeight="1">
      <c r="A23" s="7" t="s">
        <v>7</v>
      </c>
      <c r="B23" s="21"/>
      <c r="C23" s="21">
        <v>37.2</v>
      </c>
      <c r="D23" s="9"/>
    </row>
    <row r="24" spans="1:4" ht="19.5" customHeight="1">
      <c r="A24" s="7" t="s">
        <v>8</v>
      </c>
      <c r="B24" s="21">
        <v>627</v>
      </c>
      <c r="C24" s="21">
        <v>308</v>
      </c>
      <c r="D24" s="9">
        <f t="shared" si="0"/>
        <v>49.122807017543856</v>
      </c>
    </row>
    <row r="25" spans="1:4" ht="23.25" customHeight="1">
      <c r="A25" s="7" t="s">
        <v>9</v>
      </c>
      <c r="B25" s="21">
        <v>500</v>
      </c>
      <c r="C25" s="21">
        <v>48.2</v>
      </c>
      <c r="D25" s="9">
        <f t="shared" si="0"/>
        <v>9.64</v>
      </c>
    </row>
    <row r="26" spans="1:4" ht="18.75" customHeight="1">
      <c r="A26" s="7" t="s">
        <v>31</v>
      </c>
      <c r="B26" s="21"/>
      <c r="C26" s="21"/>
      <c r="D26" s="9"/>
    </row>
    <row r="27" spans="1:4" ht="20.25" customHeight="1">
      <c r="A27" s="6" t="s">
        <v>10</v>
      </c>
      <c r="B27" s="19">
        <f>B7+B20</f>
        <v>441763.6</v>
      </c>
      <c r="C27" s="19">
        <f>C7+C20</f>
        <v>104411.3</v>
      </c>
      <c r="D27" s="9">
        <f t="shared" si="0"/>
        <v>23.635107102531762</v>
      </c>
    </row>
    <row r="28" spans="1:4" ht="21" customHeight="1">
      <c r="A28" s="6" t="s">
        <v>11</v>
      </c>
      <c r="B28" s="19">
        <f>B29+B30+B31</f>
        <v>1023856.1</v>
      </c>
      <c r="C28" s="19">
        <f>C29+C30+C31</f>
        <v>345902.10000000003</v>
      </c>
      <c r="D28" s="9">
        <f t="shared" si="0"/>
        <v>33.784249563976815</v>
      </c>
    </row>
    <row r="29" spans="1:4" ht="21.75" customHeight="1">
      <c r="A29" s="7" t="s">
        <v>74</v>
      </c>
      <c r="B29" s="21">
        <v>454886.1</v>
      </c>
      <c r="C29" s="22">
        <v>125804.1</v>
      </c>
      <c r="D29" s="9">
        <f t="shared" si="0"/>
        <v>27.656175908650543</v>
      </c>
    </row>
    <row r="30" spans="1:4" ht="20.25" customHeight="1">
      <c r="A30" s="7" t="s">
        <v>73</v>
      </c>
      <c r="B30" s="21">
        <v>558478.8</v>
      </c>
      <c r="C30" s="22">
        <v>216496.7</v>
      </c>
      <c r="D30" s="9">
        <f t="shared" si="0"/>
        <v>38.7654285176089</v>
      </c>
    </row>
    <row r="31" spans="1:4" ht="18" customHeight="1">
      <c r="A31" s="7" t="s">
        <v>72</v>
      </c>
      <c r="B31" s="21">
        <v>10491.2</v>
      </c>
      <c r="C31" s="22">
        <v>3601.3</v>
      </c>
      <c r="D31" s="9">
        <f t="shared" si="0"/>
        <v>34.32686441970414</v>
      </c>
    </row>
    <row r="32" spans="1:4" ht="35.25" customHeight="1">
      <c r="A32" s="6" t="s">
        <v>29</v>
      </c>
      <c r="B32" s="20">
        <v>0</v>
      </c>
      <c r="C32" s="20">
        <v>0</v>
      </c>
      <c r="D32" s="9"/>
    </row>
    <row r="33" spans="1:4" ht="18" customHeight="1">
      <c r="A33" s="6" t="s">
        <v>21</v>
      </c>
      <c r="B33" s="20">
        <v>0</v>
      </c>
      <c r="C33" s="23">
        <v>-4552.8</v>
      </c>
      <c r="D33" s="9"/>
    </row>
    <row r="34" spans="1:4" ht="49.5" customHeight="1">
      <c r="A34" s="6" t="s">
        <v>82</v>
      </c>
      <c r="B34" s="20">
        <v>0</v>
      </c>
      <c r="C34" s="20">
        <v>0</v>
      </c>
      <c r="D34" s="9"/>
    </row>
    <row r="35" spans="1:4" ht="22.5" customHeight="1">
      <c r="A35" s="6" t="s">
        <v>12</v>
      </c>
      <c r="B35" s="19">
        <f>B27+B28+B33</f>
        <v>1465619.7</v>
      </c>
      <c r="C35" s="19">
        <f>C27+C28+C33</f>
        <v>445760.60000000003</v>
      </c>
      <c r="D35" s="9">
        <f t="shared" si="0"/>
        <v>30.414479281357913</v>
      </c>
    </row>
    <row r="36" ht="15" customHeight="1"/>
    <row r="37" spans="1:4" ht="38.25" customHeight="1">
      <c r="A37" s="31" t="s">
        <v>88</v>
      </c>
      <c r="B37" s="31"/>
      <c r="C37" s="31"/>
      <c r="D37" s="31"/>
    </row>
    <row r="38" spans="1:4" ht="27.75" customHeight="1">
      <c r="A38" s="31" t="s">
        <v>89</v>
      </c>
      <c r="B38" s="31"/>
      <c r="C38" s="31"/>
      <c r="D38" s="31"/>
    </row>
    <row r="39" spans="1:4" ht="15" customHeight="1">
      <c r="A39" s="32"/>
      <c r="B39" s="32"/>
      <c r="C39" s="32"/>
      <c r="D39" s="32"/>
    </row>
    <row r="40" spans="1:4" ht="15" customHeight="1">
      <c r="A40" s="32"/>
      <c r="B40" s="32"/>
      <c r="C40" s="32"/>
      <c r="D40" s="32"/>
    </row>
    <row r="41" ht="18">
      <c r="A41" s="8"/>
    </row>
  </sheetData>
  <sheetProtection/>
  <mergeCells count="12">
    <mergeCell ref="A38:D38"/>
    <mergeCell ref="A40:D40"/>
    <mergeCell ref="A39:D39"/>
    <mergeCell ref="D4:D6"/>
    <mergeCell ref="B4:B6"/>
    <mergeCell ref="A4:A6"/>
    <mergeCell ref="A1:D1"/>
    <mergeCell ref="A2:D2"/>
    <mergeCell ref="A3:D3"/>
    <mergeCell ref="C4:C6"/>
    <mergeCell ref="A37:D37"/>
  </mergeCells>
  <printOptions/>
  <pageMargins left="0.7874015748031497" right="0.5905511811023623" top="0.2362204724409449" bottom="0.2755905511811024" header="0.2755905511811024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1">
      <selection activeCell="A49" sqref="A49:E49"/>
    </sheetView>
  </sheetViews>
  <sheetFormatPr defaultColWidth="9.00390625" defaultRowHeight="12.75"/>
  <cols>
    <col min="1" max="1" width="54.625" style="0" customWidth="1"/>
    <col min="2" max="2" width="0.12890625" style="0" customWidth="1"/>
    <col min="3" max="3" width="13.875" style="10" customWidth="1"/>
    <col min="4" max="4" width="12.375" style="10" customWidth="1"/>
    <col min="5" max="5" width="13.375" style="0" customWidth="1"/>
  </cols>
  <sheetData>
    <row r="1" spans="1:5" ht="20.25" customHeight="1">
      <c r="A1" s="58" t="s">
        <v>17</v>
      </c>
      <c r="B1" s="58"/>
      <c r="C1" s="58"/>
      <c r="D1" s="58"/>
      <c r="E1" s="58"/>
    </row>
    <row r="2" spans="1:5" ht="18.75" customHeight="1">
      <c r="A2" s="27" t="s">
        <v>32</v>
      </c>
      <c r="B2" s="27"/>
      <c r="C2" s="27"/>
      <c r="D2" s="27"/>
      <c r="E2" s="27"/>
    </row>
    <row r="3" spans="1:5" ht="19.5" customHeight="1" thickBot="1">
      <c r="A3" s="59" t="s">
        <v>83</v>
      </c>
      <c r="B3" s="59"/>
      <c r="C3" s="59"/>
      <c r="D3" s="59"/>
      <c r="E3" s="59"/>
    </row>
    <row r="4" spans="1:5" ht="12" customHeight="1">
      <c r="A4" s="40" t="s">
        <v>33</v>
      </c>
      <c r="B4" s="41"/>
      <c r="C4" s="48" t="s">
        <v>79</v>
      </c>
      <c r="D4" s="50" t="s">
        <v>80</v>
      </c>
      <c r="E4" s="53" t="s">
        <v>34</v>
      </c>
    </row>
    <row r="5" spans="1:5" ht="12.75">
      <c r="A5" s="42"/>
      <c r="B5" s="43"/>
      <c r="C5" s="49"/>
      <c r="D5" s="51"/>
      <c r="E5" s="54"/>
    </row>
    <row r="6" spans="1:5" ht="35.25" customHeight="1">
      <c r="A6" s="44"/>
      <c r="B6" s="45"/>
      <c r="C6" s="49"/>
      <c r="D6" s="52"/>
      <c r="E6" s="55"/>
    </row>
    <row r="7" spans="1:5" ht="36.75" customHeight="1">
      <c r="A7" s="46" t="s">
        <v>35</v>
      </c>
      <c r="B7" s="47"/>
      <c r="C7" s="16">
        <v>60802.4</v>
      </c>
      <c r="D7" s="16">
        <v>17134.3</v>
      </c>
      <c r="E7" s="13">
        <f>D7/C7*100</f>
        <v>28.180302093338415</v>
      </c>
    </row>
    <row r="8" spans="1:5" ht="35.25" customHeight="1">
      <c r="A8" s="11" t="s">
        <v>37</v>
      </c>
      <c r="B8" s="2"/>
      <c r="C8" s="24">
        <v>46345.5</v>
      </c>
      <c r="D8" s="24">
        <v>13132.1</v>
      </c>
      <c r="E8" s="14">
        <f aca="true" t="shared" si="0" ref="E8:E47">D8/C8*100</f>
        <v>28.335221326773908</v>
      </c>
    </row>
    <row r="9" spans="1:5" ht="15">
      <c r="A9" s="11" t="s">
        <v>41</v>
      </c>
      <c r="B9" s="2"/>
      <c r="C9" s="18">
        <f>C7-C8</f>
        <v>14456.900000000001</v>
      </c>
      <c r="D9" s="18">
        <f>D7-D8</f>
        <v>4002.199999999999</v>
      </c>
      <c r="E9" s="14">
        <f t="shared" si="0"/>
        <v>27.683666622858276</v>
      </c>
    </row>
    <row r="10" spans="1:5" ht="18.75" customHeight="1">
      <c r="A10" s="39" t="s">
        <v>38</v>
      </c>
      <c r="B10" s="39"/>
      <c r="C10" s="17">
        <f>C11</f>
        <v>2439.2</v>
      </c>
      <c r="D10" s="17">
        <f>D11</f>
        <v>609.8</v>
      </c>
      <c r="E10" s="13">
        <f t="shared" si="0"/>
        <v>25</v>
      </c>
    </row>
    <row r="11" spans="1:5" ht="24.75" customHeight="1">
      <c r="A11" s="2" t="s">
        <v>39</v>
      </c>
      <c r="B11" s="3"/>
      <c r="C11" s="18">
        <v>2439.2</v>
      </c>
      <c r="D11" s="18">
        <v>609.8</v>
      </c>
      <c r="E11" s="14">
        <f t="shared" si="0"/>
        <v>25</v>
      </c>
    </row>
    <row r="12" spans="1:5" ht="39" customHeight="1">
      <c r="A12" s="39" t="s">
        <v>40</v>
      </c>
      <c r="B12" s="39"/>
      <c r="C12" s="16">
        <f>C13+C14</f>
        <v>2419.1</v>
      </c>
      <c r="D12" s="16">
        <f>D13+D14</f>
        <v>469.3</v>
      </c>
      <c r="E12" s="13">
        <f t="shared" si="0"/>
        <v>19.399776776487123</v>
      </c>
    </row>
    <row r="13" spans="1:5" ht="39" customHeight="1">
      <c r="A13" s="60" t="s">
        <v>43</v>
      </c>
      <c r="B13" s="60"/>
      <c r="C13" s="18">
        <v>2120.2</v>
      </c>
      <c r="D13" s="18">
        <v>388.1</v>
      </c>
      <c r="E13" s="14">
        <f t="shared" si="0"/>
        <v>18.304876898405816</v>
      </c>
    </row>
    <row r="14" spans="1:5" ht="42" customHeight="1">
      <c r="A14" s="2" t="s">
        <v>42</v>
      </c>
      <c r="B14" s="2"/>
      <c r="C14" s="18">
        <v>298.9</v>
      </c>
      <c r="D14" s="18">
        <v>81.2</v>
      </c>
      <c r="E14" s="14">
        <f t="shared" si="0"/>
        <v>27.166276346604217</v>
      </c>
    </row>
    <row r="15" spans="1:5" ht="15">
      <c r="A15" s="3" t="s">
        <v>24</v>
      </c>
      <c r="B15" s="2"/>
      <c r="C15" s="16">
        <f>C16+C17+C18+C19+C20</f>
        <v>62193.7</v>
      </c>
      <c r="D15" s="16">
        <f>D16+D17+D18+D19+D20</f>
        <v>3711.2</v>
      </c>
      <c r="E15" s="13">
        <f t="shared" si="0"/>
        <v>5.9671638767270645</v>
      </c>
    </row>
    <row r="16" spans="1:5" ht="15">
      <c r="A16" s="3" t="s">
        <v>44</v>
      </c>
      <c r="B16" s="2"/>
      <c r="C16" s="18">
        <v>3635.4</v>
      </c>
      <c r="D16" s="18">
        <v>50.5</v>
      </c>
      <c r="E16" s="14">
        <f>D16/C16*100</f>
        <v>1.3891181163008197</v>
      </c>
    </row>
    <row r="17" spans="1:5" ht="15">
      <c r="A17" s="2" t="s">
        <v>45</v>
      </c>
      <c r="B17" s="2"/>
      <c r="C17" s="18">
        <v>1826.9</v>
      </c>
      <c r="D17" s="18">
        <v>0</v>
      </c>
      <c r="E17" s="14">
        <f>D17/C17*100</f>
        <v>0</v>
      </c>
    </row>
    <row r="18" spans="1:5" ht="15">
      <c r="A18" s="2" t="s">
        <v>46</v>
      </c>
      <c r="B18" s="2"/>
      <c r="C18" s="18">
        <v>9366.4</v>
      </c>
      <c r="D18" s="18">
        <v>1035.5</v>
      </c>
      <c r="E18" s="14">
        <f>D18/C18*100</f>
        <v>11.055474888964811</v>
      </c>
    </row>
    <row r="19" spans="1:5" ht="15">
      <c r="A19" s="2" t="s">
        <v>47</v>
      </c>
      <c r="B19" s="2"/>
      <c r="C19" s="18">
        <v>46039</v>
      </c>
      <c r="D19" s="18">
        <v>2625.2</v>
      </c>
      <c r="E19" s="14">
        <f t="shared" si="0"/>
        <v>5.702122113859988</v>
      </c>
    </row>
    <row r="20" spans="1:5" ht="15">
      <c r="A20" s="2" t="s">
        <v>84</v>
      </c>
      <c r="B20" s="2"/>
      <c r="C20" s="18">
        <v>1326</v>
      </c>
      <c r="D20" s="18">
        <v>0</v>
      </c>
      <c r="E20" s="14">
        <f t="shared" si="0"/>
        <v>0</v>
      </c>
    </row>
    <row r="21" spans="1:5" ht="24" customHeight="1">
      <c r="A21" s="39" t="s">
        <v>13</v>
      </c>
      <c r="B21" s="39"/>
      <c r="C21" s="16">
        <f>C22+C23</f>
        <v>7210.1</v>
      </c>
      <c r="D21" s="16">
        <f>D22+D23</f>
        <v>717.3</v>
      </c>
      <c r="E21" s="13">
        <f t="shared" si="0"/>
        <v>9.94854440299025</v>
      </c>
    </row>
    <row r="22" spans="1:5" ht="15">
      <c r="A22" s="2" t="s">
        <v>48</v>
      </c>
      <c r="B22" s="1">
        <v>1289</v>
      </c>
      <c r="C22" s="18">
        <v>4295.7</v>
      </c>
      <c r="D22" s="18">
        <v>0</v>
      </c>
      <c r="E22" s="14">
        <f t="shared" si="0"/>
        <v>0</v>
      </c>
    </row>
    <row r="23" spans="1:5" ht="15">
      <c r="A23" s="2" t="s">
        <v>20</v>
      </c>
      <c r="B23" s="1"/>
      <c r="C23" s="18">
        <v>2914.4</v>
      </c>
      <c r="D23" s="18">
        <v>717.3</v>
      </c>
      <c r="E23" s="14">
        <f t="shared" si="0"/>
        <v>24.612270107054623</v>
      </c>
    </row>
    <row r="24" spans="1:5" ht="15">
      <c r="A24" s="3" t="s">
        <v>25</v>
      </c>
      <c r="B24" s="5"/>
      <c r="C24" s="17">
        <f>C25</f>
        <v>1239</v>
      </c>
      <c r="D24" s="17">
        <v>0</v>
      </c>
      <c r="E24" s="13">
        <f t="shared" si="0"/>
        <v>0</v>
      </c>
    </row>
    <row r="25" spans="1:5" ht="30.75">
      <c r="A25" s="2" t="s">
        <v>49</v>
      </c>
      <c r="B25" s="5"/>
      <c r="C25" s="18">
        <v>1239</v>
      </c>
      <c r="D25" s="18">
        <v>0</v>
      </c>
      <c r="E25" s="14">
        <f t="shared" si="0"/>
        <v>0</v>
      </c>
    </row>
    <row r="26" spans="1:5" ht="15">
      <c r="A26" s="3" t="s">
        <v>16</v>
      </c>
      <c r="B26" s="5" t="e">
        <f>B27+B28+#REF!+B30+B31</f>
        <v>#REF!</v>
      </c>
      <c r="C26" s="17">
        <f>C27+C28+C29+C30+C31</f>
        <v>1048589.1</v>
      </c>
      <c r="D26" s="17">
        <f>D27+D28+D29+D30+D31</f>
        <v>343826.79999999993</v>
      </c>
      <c r="E26" s="13">
        <f t="shared" si="0"/>
        <v>32.78946920199723</v>
      </c>
    </row>
    <row r="27" spans="1:5" ht="18" customHeight="1">
      <c r="A27" s="2" t="s">
        <v>50</v>
      </c>
      <c r="B27" s="1">
        <v>110680</v>
      </c>
      <c r="C27" s="18">
        <v>261516</v>
      </c>
      <c r="D27" s="18">
        <v>69908.9</v>
      </c>
      <c r="E27" s="14">
        <f t="shared" si="0"/>
        <v>26.73216935101485</v>
      </c>
    </row>
    <row r="28" spans="1:5" ht="16.5" customHeight="1">
      <c r="A28" s="2" t="s">
        <v>51</v>
      </c>
      <c r="B28" s="1">
        <v>461701</v>
      </c>
      <c r="C28" s="18">
        <v>680851</v>
      </c>
      <c r="D28" s="18">
        <v>237086.8</v>
      </c>
      <c r="E28" s="14">
        <f t="shared" si="0"/>
        <v>34.822127014574406</v>
      </c>
    </row>
    <row r="29" spans="1:5" ht="21.75" customHeight="1">
      <c r="A29" s="2" t="s">
        <v>52</v>
      </c>
      <c r="B29" s="1">
        <v>27875</v>
      </c>
      <c r="C29" s="18">
        <v>64542.7</v>
      </c>
      <c r="D29" s="18">
        <v>31812.1</v>
      </c>
      <c r="E29" s="14">
        <f t="shared" si="0"/>
        <v>49.288455549581904</v>
      </c>
    </row>
    <row r="30" spans="1:5" ht="22.5" customHeight="1">
      <c r="A30" s="2" t="s">
        <v>53</v>
      </c>
      <c r="B30" s="1">
        <v>17250</v>
      </c>
      <c r="C30" s="18">
        <v>8443.3</v>
      </c>
      <c r="D30" s="18">
        <v>565.2</v>
      </c>
      <c r="E30" s="14">
        <f t="shared" si="0"/>
        <v>6.694065116719767</v>
      </c>
    </row>
    <row r="31" spans="1:5" ht="21" customHeight="1">
      <c r="A31" s="2" t="s">
        <v>54</v>
      </c>
      <c r="B31" s="1">
        <v>4077</v>
      </c>
      <c r="C31" s="18">
        <v>33236.1</v>
      </c>
      <c r="D31" s="18">
        <v>4453.8</v>
      </c>
      <c r="E31" s="14">
        <f t="shared" si="0"/>
        <v>13.40048922707538</v>
      </c>
    </row>
    <row r="32" spans="1:5" ht="15">
      <c r="A32" s="3" t="s">
        <v>55</v>
      </c>
      <c r="B32" s="5">
        <f>B33+B34</f>
        <v>106778</v>
      </c>
      <c r="C32" s="17">
        <f>C33+C34</f>
        <v>144568.2</v>
      </c>
      <c r="D32" s="17">
        <f>D33+D34</f>
        <v>83338.5</v>
      </c>
      <c r="E32" s="12">
        <f t="shared" si="0"/>
        <v>57.64649487231631</v>
      </c>
    </row>
    <row r="33" spans="1:5" ht="15">
      <c r="A33" s="2" t="s">
        <v>56</v>
      </c>
      <c r="B33" s="1">
        <v>106393</v>
      </c>
      <c r="C33" s="18">
        <v>139622.7</v>
      </c>
      <c r="D33" s="18">
        <v>82657.1</v>
      </c>
      <c r="E33" s="14">
        <f t="shared" si="0"/>
        <v>59.200330605266906</v>
      </c>
    </row>
    <row r="34" spans="1:5" ht="15">
      <c r="A34" s="2" t="s">
        <v>57</v>
      </c>
      <c r="B34" s="1">
        <v>385</v>
      </c>
      <c r="C34" s="18">
        <v>4945.5</v>
      </c>
      <c r="D34" s="18">
        <v>681.4</v>
      </c>
      <c r="E34" s="14">
        <f t="shared" si="0"/>
        <v>13.778182185825496</v>
      </c>
    </row>
    <row r="35" spans="1:5" ht="22.5" customHeight="1">
      <c r="A35" s="3" t="s">
        <v>22</v>
      </c>
      <c r="B35" s="5">
        <v>461</v>
      </c>
      <c r="C35" s="17">
        <f>C36</f>
        <v>864.9</v>
      </c>
      <c r="D35" s="17">
        <v>0</v>
      </c>
      <c r="E35" s="13">
        <f t="shared" si="0"/>
        <v>0</v>
      </c>
    </row>
    <row r="36" spans="1:5" ht="15">
      <c r="A36" s="2" t="s">
        <v>58</v>
      </c>
      <c r="B36" s="1">
        <v>461</v>
      </c>
      <c r="C36" s="18">
        <v>864.9</v>
      </c>
      <c r="D36" s="18">
        <v>0</v>
      </c>
      <c r="E36" s="14">
        <f t="shared" si="0"/>
        <v>0</v>
      </c>
    </row>
    <row r="37" spans="1:5" ht="15">
      <c r="A37" s="3" t="s">
        <v>14</v>
      </c>
      <c r="B37" s="1"/>
      <c r="C37" s="17">
        <f>C38+C39</f>
        <v>35421.3</v>
      </c>
      <c r="D37" s="17">
        <f>D38+D39</f>
        <v>5696.6</v>
      </c>
      <c r="E37" s="13">
        <f t="shared" si="0"/>
        <v>16.082413688938576</v>
      </c>
    </row>
    <row r="38" spans="1:5" ht="15">
      <c r="A38" s="2" t="s">
        <v>59</v>
      </c>
      <c r="B38" s="1"/>
      <c r="C38" s="18">
        <v>453.9</v>
      </c>
      <c r="D38" s="18">
        <v>50</v>
      </c>
      <c r="E38" s="14">
        <f t="shared" si="0"/>
        <v>11.015642211940957</v>
      </c>
    </row>
    <row r="39" spans="1:5" ht="15">
      <c r="A39" s="2" t="s">
        <v>60</v>
      </c>
      <c r="B39" s="1"/>
      <c r="C39" s="18">
        <v>34967.4</v>
      </c>
      <c r="D39" s="18">
        <v>5646.6</v>
      </c>
      <c r="E39" s="14">
        <f t="shared" si="0"/>
        <v>16.14818373685204</v>
      </c>
    </row>
    <row r="40" spans="1:5" ht="15">
      <c r="A40" s="3" t="s">
        <v>23</v>
      </c>
      <c r="B40" s="5" t="e">
        <f>#REF!+#REF!</f>
        <v>#REF!</v>
      </c>
      <c r="C40" s="17">
        <f>C41+C42</f>
        <v>79013.4</v>
      </c>
      <c r="D40" s="17">
        <f>D41+D42</f>
        <v>19895.600000000002</v>
      </c>
      <c r="E40" s="13">
        <f t="shared" si="0"/>
        <v>25.180032753937944</v>
      </c>
    </row>
    <row r="41" spans="1:5" ht="15">
      <c r="A41" s="2" t="s">
        <v>64</v>
      </c>
      <c r="B41" s="5"/>
      <c r="C41" s="18">
        <v>77829</v>
      </c>
      <c r="D41" s="18">
        <v>18711.2</v>
      </c>
      <c r="E41" s="14">
        <f t="shared" si="0"/>
        <v>24.041424147811227</v>
      </c>
    </row>
    <row r="42" spans="1:5" ht="15">
      <c r="A42" s="2" t="s">
        <v>61</v>
      </c>
      <c r="B42" s="5"/>
      <c r="C42" s="18">
        <v>1184.4</v>
      </c>
      <c r="D42" s="18">
        <v>1184.4</v>
      </c>
      <c r="E42" s="14">
        <f t="shared" si="0"/>
        <v>100</v>
      </c>
    </row>
    <row r="43" spans="1:5" ht="46.5">
      <c r="A43" s="3" t="s">
        <v>62</v>
      </c>
      <c r="B43" s="5">
        <v>31976</v>
      </c>
      <c r="C43" s="17">
        <f>C44+C45</f>
        <v>37994.4</v>
      </c>
      <c r="D43" s="17">
        <f>D44+D45</f>
        <v>11105.6</v>
      </c>
      <c r="E43" s="13">
        <f t="shared" si="0"/>
        <v>29.229570673572947</v>
      </c>
    </row>
    <row r="44" spans="1:5" ht="30.75">
      <c r="A44" s="2" t="s">
        <v>63</v>
      </c>
      <c r="B44" s="5"/>
      <c r="C44" s="18">
        <v>37929.8</v>
      </c>
      <c r="D44" s="18">
        <v>11041</v>
      </c>
      <c r="E44" s="14">
        <f t="shared" si="0"/>
        <v>29.10903827597298</v>
      </c>
    </row>
    <row r="45" spans="1:5" ht="15">
      <c r="A45" s="2" t="s">
        <v>85</v>
      </c>
      <c r="B45" s="5"/>
      <c r="C45" s="18">
        <v>64.6</v>
      </c>
      <c r="D45" s="18">
        <v>64.6</v>
      </c>
      <c r="E45" s="14">
        <f t="shared" si="0"/>
        <v>100</v>
      </c>
    </row>
    <row r="46" spans="1:5" ht="19.5" customHeight="1">
      <c r="A46" s="4" t="s">
        <v>15</v>
      </c>
      <c r="B46" s="5" t="e">
        <f>#REF!+#REF!+#REF!+#REF!+#REF!+#REF!+B26+B32+B35+B40+B43+#REF!</f>
        <v>#REF!</v>
      </c>
      <c r="C46" s="17">
        <f>C7+C10+C12+C15+C21+C24+C26+C32+C35+C37+C40+C43</f>
        <v>1482754.7999999998</v>
      </c>
      <c r="D46" s="17">
        <f>D7+D10+D12+D15+D21+D24+D26+D32+D35+D37+D40+D43</f>
        <v>486504.9999999999</v>
      </c>
      <c r="E46" s="13">
        <f t="shared" si="0"/>
        <v>32.810886870843376</v>
      </c>
    </row>
    <row r="47" spans="1:5" ht="18" customHeight="1">
      <c r="A47" s="3" t="s">
        <v>26</v>
      </c>
      <c r="B47" s="1" t="e">
        <f>B46-Лист1!#REF!</f>
        <v>#REF!</v>
      </c>
      <c r="C47" s="17">
        <f>Лист1!B35-Лист2!C46</f>
        <v>-17135.09999999986</v>
      </c>
      <c r="D47" s="17">
        <f>Лист1!C35-Лист2!D46</f>
        <v>-40744.39999999985</v>
      </c>
      <c r="E47" s="13">
        <f t="shared" si="0"/>
        <v>237.78326359344376</v>
      </c>
    </row>
    <row r="48" spans="1:5" ht="31.5" customHeight="1">
      <c r="A48" s="25" t="s">
        <v>86</v>
      </c>
      <c r="B48" s="25"/>
      <c r="C48" s="26"/>
      <c r="D48" s="26"/>
      <c r="E48" s="25"/>
    </row>
    <row r="49" spans="1:5" ht="45" customHeight="1">
      <c r="A49" s="56" t="s">
        <v>81</v>
      </c>
      <c r="B49" s="31"/>
      <c r="C49" s="31"/>
      <c r="D49" s="31"/>
      <c r="E49" s="31"/>
    </row>
    <row r="50" spans="1:5" ht="16.5" customHeight="1">
      <c r="A50" s="61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4" ht="47.25" customHeight="1">
      <c r="A52" s="15" t="s">
        <v>65</v>
      </c>
      <c r="C52" s="57" t="s">
        <v>66</v>
      </c>
      <c r="D52" s="57"/>
    </row>
  </sheetData>
  <sheetProtection/>
  <mergeCells count="16">
    <mergeCell ref="A49:E49"/>
    <mergeCell ref="C52:D52"/>
    <mergeCell ref="A21:B21"/>
    <mergeCell ref="A1:E1"/>
    <mergeCell ref="A2:E2"/>
    <mergeCell ref="A3:E3"/>
    <mergeCell ref="A12:B12"/>
    <mergeCell ref="A13:B13"/>
    <mergeCell ref="A50:E50"/>
    <mergeCell ref="A51:E51"/>
    <mergeCell ref="A10:B10"/>
    <mergeCell ref="A4:B6"/>
    <mergeCell ref="A7:B7"/>
    <mergeCell ref="C4:C6"/>
    <mergeCell ref="D4:D6"/>
    <mergeCell ref="E4:E6"/>
  </mergeCells>
  <printOptions/>
  <pageMargins left="0.7874015748031497" right="0.5905511811023623" top="0.1968503937007874" bottom="0.984251968503937" header="0.2362204724409449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aksu-alexn</dc:creator>
  <cp:keywords/>
  <dc:description/>
  <cp:lastModifiedBy>arsk-ilmira</cp:lastModifiedBy>
  <cp:lastPrinted>2022-02-25T07:01:42Z</cp:lastPrinted>
  <dcterms:created xsi:type="dcterms:W3CDTF">2007-05-04T05:11:43Z</dcterms:created>
  <dcterms:modified xsi:type="dcterms:W3CDTF">2022-06-04T07:39:55Z</dcterms:modified>
  <cp:category/>
  <cp:version/>
  <cp:contentType/>
  <cp:contentStatus/>
</cp:coreProperties>
</file>